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555" windowWidth="20325" windowHeight="4725" firstSheet="1" activeTab="3"/>
  </bookViews>
  <sheets>
    <sheet name="Hoja1" sheetId="7" state="hidden" r:id="rId1"/>
    <sheet name="EAI" sheetId="1" r:id="rId2"/>
    <sheet name="CRI" sheetId="4" r:id="rId3"/>
    <sheet name="CFF" sheetId="3" r:id="rId4"/>
  </sheets>
  <externalReferences>
    <externalReference r:id="rId5"/>
  </externalReference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45621"/>
</workbook>
</file>

<file path=xl/calcChain.xml><?xml version="1.0" encoding="utf-8"?>
<calcChain xmlns="http://schemas.openxmlformats.org/spreadsheetml/2006/main">
  <c r="F47" i="1" l="1"/>
  <c r="G16" i="4" l="1"/>
  <c r="E16" i="4"/>
  <c r="F16" i="4"/>
  <c r="F12" i="4"/>
  <c r="G17" i="4" l="1"/>
  <c r="F54" i="1" l="1"/>
  <c r="F51" i="1" s="1"/>
  <c r="G51" i="1"/>
  <c r="H51" i="1"/>
  <c r="I51" i="1"/>
  <c r="J51" i="1"/>
  <c r="E51" i="1"/>
  <c r="J47" i="1"/>
  <c r="J44" i="1" s="1"/>
  <c r="J41" i="1"/>
  <c r="J40" i="1" s="1"/>
  <c r="J33" i="1"/>
  <c r="J32" i="1" s="1"/>
  <c r="J30" i="1"/>
  <c r="J29" i="1"/>
  <c r="H40" i="1"/>
  <c r="I40" i="1"/>
  <c r="F41" i="1"/>
  <c r="F40" i="1" s="1"/>
  <c r="G40" i="1"/>
  <c r="F32" i="1"/>
  <c r="F44" i="1"/>
  <c r="G44" i="1"/>
  <c r="H44" i="1"/>
  <c r="I44" i="1"/>
  <c r="E44" i="1"/>
  <c r="G32" i="1"/>
  <c r="H32" i="1"/>
  <c r="I32" i="1"/>
  <c r="E32" i="1"/>
  <c r="F28" i="1"/>
  <c r="G28" i="1"/>
  <c r="H28" i="1"/>
  <c r="I28" i="1"/>
  <c r="E28" i="1"/>
  <c r="J24" i="1"/>
  <c r="J21" i="1" s="1"/>
  <c r="F21" i="1"/>
  <c r="G21" i="1"/>
  <c r="H21" i="1"/>
  <c r="I21" i="1"/>
  <c r="E21" i="1"/>
  <c r="H3" i="1" l="1"/>
  <c r="F3" i="1"/>
  <c r="E3" i="1"/>
  <c r="I3" i="1"/>
  <c r="G3" i="1"/>
  <c r="J28" i="1"/>
  <c r="J3" i="1" s="1"/>
  <c r="H18" i="4" l="1"/>
  <c r="H16" i="4"/>
  <c r="H22" i="3"/>
  <c r="G22" i="3"/>
  <c r="F22" i="3"/>
  <c r="E22" i="3"/>
  <c r="D22" i="3"/>
  <c r="E11" i="4"/>
  <c r="F11" i="4" l="1"/>
  <c r="F3" i="4" s="1"/>
  <c r="C15" i="3" l="1"/>
  <c r="F16" i="3"/>
  <c r="E16" i="3"/>
  <c r="C17" i="4"/>
  <c r="C16" i="3" s="1"/>
  <c r="E15" i="3"/>
  <c r="E12" i="3"/>
  <c r="C12" i="4"/>
  <c r="C12" i="3" s="1"/>
  <c r="F10" i="3"/>
  <c r="G10" i="3" s="1"/>
  <c r="E10" i="4"/>
  <c r="E10" i="3" s="1"/>
  <c r="E9" i="4"/>
  <c r="E9" i="3" s="1"/>
  <c r="C10" i="4"/>
  <c r="C10" i="3" s="1"/>
  <c r="C9" i="4"/>
  <c r="C9" i="3" s="1"/>
  <c r="G7" i="4"/>
  <c r="E7" i="4"/>
  <c r="C7" i="4"/>
  <c r="C7" i="3" s="1"/>
  <c r="H10" i="3" l="1"/>
  <c r="H16" i="3"/>
  <c r="H7" i="4"/>
  <c r="F8" i="3"/>
  <c r="G8" i="3" s="1"/>
  <c r="G10" i="4"/>
  <c r="H10" i="4" s="1"/>
  <c r="G9" i="4"/>
  <c r="H9" i="4" s="1"/>
  <c r="H17" i="4"/>
  <c r="C8" i="4"/>
  <c r="C8" i="3" s="1"/>
  <c r="E8" i="4"/>
  <c r="E3" i="4" s="1"/>
  <c r="D7" i="4"/>
  <c r="D9" i="4"/>
  <c r="D9" i="3" s="1"/>
  <c r="D16" i="4"/>
  <c r="D15" i="3" s="1"/>
  <c r="E7" i="3"/>
  <c r="F7" i="3"/>
  <c r="F9" i="3"/>
  <c r="G9" i="3" s="1"/>
  <c r="H9" i="3" s="1"/>
  <c r="F15" i="3"/>
  <c r="G15" i="3" s="1"/>
  <c r="H15" i="3" s="1"/>
  <c r="C11" i="4"/>
  <c r="C11" i="3" s="1"/>
  <c r="D12" i="4"/>
  <c r="D12" i="3" s="1"/>
  <c r="D10" i="4"/>
  <c r="D10" i="3" s="1"/>
  <c r="D17" i="4"/>
  <c r="D16" i="3" s="1"/>
  <c r="H8" i="3" l="1"/>
  <c r="C3" i="3"/>
  <c r="C3" i="4"/>
  <c r="D7" i="3"/>
  <c r="E11" i="3"/>
  <c r="D11" i="4"/>
  <c r="D11" i="3" s="1"/>
  <c r="G7" i="3"/>
  <c r="H7" i="3" s="1"/>
  <c r="G8" i="4"/>
  <c r="H8" i="4" s="1"/>
  <c r="E8" i="3"/>
  <c r="D8" i="4"/>
  <c r="D3" i="4" s="1"/>
  <c r="E3" i="3" l="1"/>
  <c r="D8" i="3"/>
  <c r="D3" i="3" s="1"/>
  <c r="F12" i="3" l="1"/>
  <c r="G12" i="3" s="1"/>
  <c r="H12" i="3" s="1"/>
  <c r="G12" i="4"/>
  <c r="H12" i="4" s="1"/>
  <c r="G11" i="4" l="1"/>
  <c r="H11" i="4" s="1"/>
  <c r="F11" i="3"/>
  <c r="G3" i="4" l="1"/>
  <c r="H3" i="4" s="1"/>
  <c r="G11" i="3"/>
  <c r="F3" i="3"/>
  <c r="G3" i="3" l="1"/>
  <c r="H3" i="3" s="1"/>
  <c r="H11" i="3"/>
</calcChain>
</file>

<file path=xl/sharedStrings.xml><?xml version="1.0" encoding="utf-8"?>
<sst xmlns="http://schemas.openxmlformats.org/spreadsheetml/2006/main" count="137" uniqueCount="87">
  <si>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</si>
  <si>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</si>
  <si>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</si>
  <si>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</si>
  <si>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</si>
  <si>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</si>
  <si>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</si>
  <si>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</si>
  <si>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</si>
  <si>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</si>
  <si>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</si>
  <si>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</si>
  <si>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</si>
  <si>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</si>
  <si>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</si>
  <si>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</si>
  <si>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</si>
  <si>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</si>
  <si>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</si>
  <si>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</si>
  <si>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</si>
  <si>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</si>
  <si>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</si>
  <si>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</si>
  <si>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</si>
  <si>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</si>
  <si>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</si>
  <si>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</si>
  <si>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</si>
  <si>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</si>
  <si>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</si>
  <si>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 POR RUBRO
DEL 1 DE ENERO AL 31 DE MARZO DE 2017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</si>
  <si>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</si>
  <si>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</si>
  <si>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</si>
  <si>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</si>
  <si>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</si>
  <si>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</si>
  <si>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</si>
  <si>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</si>
  <si>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</si>
  <si>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</si>
  <si>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</si>
  <si>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</si>
  <si>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</si>
  <si>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</si>
  <si>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</si>
  <si>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</si>
  <si>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</si>
  <si>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1.1.4.1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</si>
  <si>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</si>
  <si>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</si>
  <si>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</si>
  <si>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</si>
  <si>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1.1.4.2</t>
  </si>
  <si>
    <t>Productos de tipo corriente</t>
  </si>
  <si>
    <t>Productos de capital</t>
  </si>
  <si>
    <t>Productos no comprendidos en las fracciones de la ley de ingresos causadas en ejercicios fiscales anteriores pendientes de liquidación o pago.</t>
  </si>
  <si>
    <t>1.1.4.3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</si>
  <si>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</si>
  <si>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</si>
  <si>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</si>
  <si>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</si>
  <si>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</si>
  <si>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</si>
  <si>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</si>
  <si>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</si>
  <si>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Aportaciones</t>
  </si>
  <si>
    <t>1.1.9</t>
  </si>
  <si>
    <t>Convenios</t>
  </si>
  <si>
    <t>Transferencias internas y asignaciones al sector público</t>
  </si>
  <si>
    <t>Transferencias al resto del sector público</t>
  </si>
  <si>
    <t>1.1.7.1</t>
  </si>
  <si>
    <t>Subsidios y subvenciones</t>
  </si>
  <si>
    <t>Ayudas sociales</t>
  </si>
  <si>
    <t>Pensiones y juvilaciones</t>
  </si>
  <si>
    <t>Tranferencias a fideicomisos, mandatos y análogos</t>
  </si>
  <si>
    <t>Ingresos Derivados de Financiamiento</t>
  </si>
  <si>
    <t>01</t>
  </si>
  <si>
    <t>Endeudamiento Interno</t>
  </si>
  <si>
    <t>02</t>
  </si>
  <si>
    <t>Endeudamiento Externo</t>
  </si>
  <si>
    <t>7</t>
  </si>
  <si>
    <t>03</t>
  </si>
  <si>
    <t>Aplicación de Remanentes</t>
  </si>
  <si>
    <t>SISTEMA PARA EL DESARROLLO INTEGRAL DE LA FAMILIA EN EL MUNICIPIO DE LEON, GTO.
ESTADO ANALÍTICO DE INGRESOS 
DEL 1 DE ENERO AL 31 DE MARZO DE 2017</t>
  </si>
  <si>
    <t>SISTEMA PARA EL DESARROLLO INTEGRAL DE LA FAMILIA EN EL MUNICIPIO DE LEÓN, GTO. 
ESTADO ANALÍTICO DE INGRESOS POR FUENTE DE FINANCIAMIENTO
DEL 1 DE ENERO AL31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</si>
</sst>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4" fontId="0" fillId="0" borderId="0" xfId="4" applyNumberFormat="1" applyFont="1" applyFill="1" applyBorder="1" applyAlignment="1" applyProtection="1">
      <alignment vertical="top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3/Desktop/Ingresos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+analiticos+de+ingresos "/>
    </sheetNames>
    <sheetDataSet>
      <sheetData sheetId="0">
        <row r="10">
          <cell r="K10">
            <v>5221292</v>
          </cell>
          <cell r="L10">
            <v>5221292</v>
          </cell>
        </row>
        <row r="17">
          <cell r="K17">
            <v>4575624</v>
          </cell>
          <cell r="L17">
            <v>4575624</v>
          </cell>
        </row>
        <row r="22">
          <cell r="K22">
            <v>794975</v>
          </cell>
          <cell r="L22">
            <v>794975</v>
          </cell>
        </row>
        <row r="24">
          <cell r="K24">
            <v>4398824</v>
          </cell>
        </row>
        <row r="38">
          <cell r="K38">
            <v>78337944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="145" zoomScaleNormal="145" workbookViewId="0">
      <pane ySplit="2" topLeftCell="A3" activePane="bottomLeft" state="frozen"/>
      <selection activeCell="H25" sqref="H25"/>
      <selection pane="bottomLeft" activeCell="A3" sqref="A3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50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 x14ac:dyDescent="0.2">
      <c r="A2" s="21" t="s">
        <v>3</v>
      </c>
      <c r="B2" s="21" t="s">
        <v>2</v>
      </c>
      <c r="C2" s="21" t="s">
        <v>1</v>
      </c>
      <c r="D2" s="21" t="s">
        <v>0</v>
      </c>
      <c r="E2" s="22" t="s">
        <v>5</v>
      </c>
      <c r="F2" s="22" t="s">
        <v>27</v>
      </c>
      <c r="G2" s="22" t="s">
        <v>6</v>
      </c>
      <c r="H2" s="22" t="s">
        <v>7</v>
      </c>
      <c r="I2" s="22" t="s">
        <v>9</v>
      </c>
      <c r="J2" s="22" t="s">
        <v>10</v>
      </c>
      <c r="K2" s="23" t="s">
        <v>8</v>
      </c>
    </row>
    <row r="3" spans="1:11" s="3" customFormat="1" x14ac:dyDescent="0.2">
      <c r="A3" s="13">
        <v>90001</v>
      </c>
      <c r="B3" s="12"/>
      <c r="C3" s="12"/>
      <c r="D3" s="19" t="s">
        <v>4</v>
      </c>
      <c r="E3" s="5">
        <f>E21+E28+E32+E44</f>
        <v>93323659</v>
      </c>
      <c r="F3" s="5">
        <f>F21+F28+F32+F44+F51+F40</f>
        <v>25068219.07</v>
      </c>
      <c r="G3" s="5">
        <f>G21+G28+G32+G44+G40+G51</f>
        <v>118396878.07000001</v>
      </c>
      <c r="H3" s="5">
        <f>H21+H28+H32+H44+H40+H51</f>
        <v>33055152.289999999</v>
      </c>
      <c r="I3" s="5">
        <f t="shared" ref="I3:J3" si="0">I21+I28+I32+I44+I40+I51</f>
        <v>24107928.019999996</v>
      </c>
      <c r="J3" s="5">
        <f t="shared" si="0"/>
        <v>-69215730.980000004</v>
      </c>
      <c r="K3" s="5">
        <v>0</v>
      </c>
    </row>
    <row r="4" spans="1:11" x14ac:dyDescent="0.2">
      <c r="A4" s="6"/>
      <c r="B4" s="6"/>
      <c r="C4" s="6">
        <v>12</v>
      </c>
      <c r="D4" s="7" t="s">
        <v>32</v>
      </c>
      <c r="E4" s="4">
        <v>0</v>
      </c>
      <c r="G4" s="4">
        <v>0</v>
      </c>
      <c r="H4" s="4">
        <v>0</v>
      </c>
      <c r="I4" s="4">
        <v>0</v>
      </c>
      <c r="J4" s="4">
        <v>0</v>
      </c>
    </row>
    <row r="5" spans="1:11" x14ac:dyDescent="0.2">
      <c r="C5" s="8">
        <v>13</v>
      </c>
      <c r="D5" s="8" t="s">
        <v>33</v>
      </c>
      <c r="E5" s="4">
        <v>0</v>
      </c>
      <c r="G5" s="4">
        <v>0</v>
      </c>
      <c r="H5" s="4">
        <v>0</v>
      </c>
      <c r="I5" s="4">
        <v>0</v>
      </c>
      <c r="J5" s="4">
        <v>0</v>
      </c>
    </row>
    <row r="6" spans="1:11" x14ac:dyDescent="0.2">
      <c r="C6" s="8">
        <v>14</v>
      </c>
      <c r="D6" s="8" t="s">
        <v>34</v>
      </c>
      <c r="E6" s="4">
        <v>0</v>
      </c>
      <c r="G6" s="4">
        <v>0</v>
      </c>
      <c r="H6" s="4">
        <v>0</v>
      </c>
      <c r="I6" s="4">
        <v>0</v>
      </c>
      <c r="J6" s="4">
        <v>0</v>
      </c>
    </row>
    <row r="7" spans="1:11" x14ac:dyDescent="0.2">
      <c r="C7" s="8">
        <v>15</v>
      </c>
      <c r="D7" s="8" t="s">
        <v>35</v>
      </c>
      <c r="E7" s="4">
        <v>0</v>
      </c>
      <c r="G7" s="4">
        <v>0</v>
      </c>
      <c r="H7" s="4">
        <v>0</v>
      </c>
      <c r="I7" s="4">
        <v>0</v>
      </c>
      <c r="J7" s="4">
        <v>0</v>
      </c>
    </row>
    <row r="8" spans="1:11" x14ac:dyDescent="0.2">
      <c r="C8" s="8">
        <v>16</v>
      </c>
      <c r="D8" s="8" t="s">
        <v>36</v>
      </c>
      <c r="E8" s="4">
        <v>0</v>
      </c>
      <c r="G8" s="4">
        <v>0</v>
      </c>
      <c r="H8" s="4">
        <v>0</v>
      </c>
      <c r="I8" s="4">
        <v>0</v>
      </c>
      <c r="J8" s="4">
        <v>0</v>
      </c>
    </row>
    <row r="9" spans="1:11" x14ac:dyDescent="0.2">
      <c r="C9" s="8">
        <v>17</v>
      </c>
      <c r="D9" s="8" t="s">
        <v>37</v>
      </c>
      <c r="E9" s="4">
        <v>0</v>
      </c>
      <c r="G9" s="4">
        <v>0</v>
      </c>
      <c r="H9" s="4">
        <v>0</v>
      </c>
      <c r="I9" s="4">
        <v>0</v>
      </c>
      <c r="J9" s="4">
        <v>0</v>
      </c>
    </row>
    <row r="10" spans="1:11" x14ac:dyDescent="0.2">
      <c r="C10" s="8">
        <v>18</v>
      </c>
      <c r="D10" s="8" t="s">
        <v>38</v>
      </c>
      <c r="E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1" x14ac:dyDescent="0.2">
      <c r="C11" s="8">
        <v>19</v>
      </c>
      <c r="D11" s="8" t="s">
        <v>39</v>
      </c>
      <c r="E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1" x14ac:dyDescent="0.2">
      <c r="C12" s="8">
        <v>20</v>
      </c>
      <c r="D12" s="8" t="s">
        <v>12</v>
      </c>
      <c r="E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1" x14ac:dyDescent="0.2">
      <c r="C13" s="8">
        <v>21</v>
      </c>
      <c r="D13" s="8" t="s">
        <v>40</v>
      </c>
      <c r="E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1" x14ac:dyDescent="0.2">
      <c r="C14" s="8">
        <v>22</v>
      </c>
      <c r="D14" s="8" t="s">
        <v>41</v>
      </c>
      <c r="E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1" x14ac:dyDescent="0.2">
      <c r="C15" s="8">
        <v>23</v>
      </c>
      <c r="D15" s="8" t="s">
        <v>42</v>
      </c>
      <c r="E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1" x14ac:dyDescent="0.2">
      <c r="C16" s="8">
        <v>24</v>
      </c>
      <c r="D16" s="8" t="s">
        <v>43</v>
      </c>
      <c r="E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">
      <c r="C17" s="8">
        <v>25</v>
      </c>
      <c r="D17" s="8" t="s">
        <v>44</v>
      </c>
      <c r="E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">
      <c r="C18" s="8">
        <v>30</v>
      </c>
      <c r="D18" s="8" t="s">
        <v>13</v>
      </c>
      <c r="E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x14ac:dyDescent="0.2">
      <c r="C19" s="8">
        <v>31</v>
      </c>
      <c r="D19" s="8" t="s">
        <v>45</v>
      </c>
      <c r="E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x14ac:dyDescent="0.2">
      <c r="C20" s="8">
        <v>39</v>
      </c>
      <c r="D20" s="8" t="s">
        <v>46</v>
      </c>
      <c r="E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x14ac:dyDescent="0.2">
      <c r="C21" s="8">
        <v>40</v>
      </c>
      <c r="D21" s="8" t="s">
        <v>14</v>
      </c>
      <c r="E21" s="4">
        <f>E24</f>
        <v>5221292</v>
      </c>
      <c r="F21" s="4">
        <f t="shared" ref="F21:J21" si="1">F24</f>
        <v>0</v>
      </c>
      <c r="G21" s="4">
        <f t="shared" si="1"/>
        <v>5221292</v>
      </c>
      <c r="H21" s="4">
        <f t="shared" si="1"/>
        <v>1238517.5</v>
      </c>
      <c r="I21" s="4">
        <f t="shared" si="1"/>
        <v>1238517.5</v>
      </c>
      <c r="J21" s="4">
        <f t="shared" si="1"/>
        <v>-3982774.5</v>
      </c>
    </row>
    <row r="22" spans="1:10" x14ac:dyDescent="0.2">
      <c r="C22" s="8">
        <v>41</v>
      </c>
      <c r="D22" s="8" t="s">
        <v>47</v>
      </c>
      <c r="E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">
      <c r="C23" s="8">
        <v>42</v>
      </c>
      <c r="D23" s="8" t="s">
        <v>48</v>
      </c>
      <c r="E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">
      <c r="A24" s="8">
        <v>4</v>
      </c>
      <c r="B24" s="8" t="s">
        <v>49</v>
      </c>
      <c r="C24" s="8">
        <v>43</v>
      </c>
      <c r="D24" s="8" t="s">
        <v>50</v>
      </c>
      <c r="E24" s="4">
        <v>5221292</v>
      </c>
      <c r="G24" s="4">
        <v>5221292</v>
      </c>
      <c r="H24" s="4">
        <v>1238517.5</v>
      </c>
      <c r="I24" s="4">
        <v>1238517.5</v>
      </c>
      <c r="J24" s="4">
        <f>I24-E24</f>
        <v>-3982774.5</v>
      </c>
    </row>
    <row r="25" spans="1:10" x14ac:dyDescent="0.2">
      <c r="C25" s="8">
        <v>44</v>
      </c>
      <c r="D25" s="8" t="s">
        <v>51</v>
      </c>
      <c r="E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">
      <c r="C26" s="8">
        <v>45</v>
      </c>
      <c r="D26" s="8" t="s">
        <v>52</v>
      </c>
      <c r="E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">
      <c r="C27" s="8">
        <v>49</v>
      </c>
      <c r="D27" s="8" t="s">
        <v>53</v>
      </c>
      <c r="E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">
      <c r="C28" s="8">
        <v>50</v>
      </c>
      <c r="D28" s="8" t="s">
        <v>15</v>
      </c>
      <c r="E28" s="4">
        <f>E29+E30</f>
        <v>5370599</v>
      </c>
      <c r="F28" s="4">
        <f t="shared" ref="F28:I28" si="2">F29+F30</f>
        <v>0</v>
      </c>
      <c r="G28" s="4">
        <f t="shared" si="2"/>
        <v>5370599</v>
      </c>
      <c r="H28" s="4">
        <f t="shared" si="2"/>
        <v>904815.2</v>
      </c>
      <c r="I28" s="4">
        <f t="shared" si="2"/>
        <v>904815.2</v>
      </c>
      <c r="J28" s="4">
        <f>J29+J30</f>
        <v>-4465783.8</v>
      </c>
    </row>
    <row r="29" spans="1:10" x14ac:dyDescent="0.2">
      <c r="A29" s="8">
        <v>4</v>
      </c>
      <c r="B29" s="8" t="s">
        <v>54</v>
      </c>
      <c r="C29" s="8">
        <v>51</v>
      </c>
      <c r="D29" s="8" t="s">
        <v>55</v>
      </c>
      <c r="E29" s="4">
        <v>4575624</v>
      </c>
      <c r="G29" s="4">
        <v>4575624</v>
      </c>
      <c r="H29" s="4">
        <v>728909.5</v>
      </c>
      <c r="I29" s="4">
        <v>728909.5</v>
      </c>
      <c r="J29" s="4">
        <f>I29-E29</f>
        <v>-3846714.5</v>
      </c>
    </row>
    <row r="30" spans="1:10" x14ac:dyDescent="0.2">
      <c r="A30" s="8">
        <v>4</v>
      </c>
      <c r="B30" s="8" t="s">
        <v>54</v>
      </c>
      <c r="C30" s="8">
        <v>52</v>
      </c>
      <c r="D30" s="8" t="s">
        <v>56</v>
      </c>
      <c r="E30" s="4">
        <v>794975</v>
      </c>
      <c r="G30" s="4">
        <v>794975</v>
      </c>
      <c r="H30" s="4">
        <v>175905.7</v>
      </c>
      <c r="I30" s="4">
        <v>175905.7</v>
      </c>
      <c r="J30" s="4">
        <f>I30-E30</f>
        <v>-619069.30000000005</v>
      </c>
    </row>
    <row r="31" spans="1:10" x14ac:dyDescent="0.2">
      <c r="C31" s="8">
        <v>59</v>
      </c>
      <c r="D31" s="8" t="s">
        <v>57</v>
      </c>
      <c r="E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x14ac:dyDescent="0.2">
      <c r="C32" s="8">
        <v>60</v>
      </c>
      <c r="D32" s="8" t="s">
        <v>18</v>
      </c>
      <c r="E32" s="4">
        <f>E33</f>
        <v>4393824</v>
      </c>
      <c r="F32" s="4">
        <f t="shared" ref="F32:J32" si="3">F33</f>
        <v>381132.76</v>
      </c>
      <c r="G32" s="4">
        <f t="shared" si="3"/>
        <v>4779956.76</v>
      </c>
      <c r="H32" s="4">
        <f t="shared" si="3"/>
        <v>1133596.23</v>
      </c>
      <c r="I32" s="4">
        <f t="shared" si="3"/>
        <v>1133596.23</v>
      </c>
      <c r="J32" s="4">
        <f t="shared" si="3"/>
        <v>-3260227.77</v>
      </c>
    </row>
    <row r="33" spans="1:10" x14ac:dyDescent="0.2">
      <c r="A33" s="8">
        <v>4</v>
      </c>
      <c r="B33" s="8" t="s">
        <v>58</v>
      </c>
      <c r="C33" s="8">
        <v>61</v>
      </c>
      <c r="D33" s="8" t="s">
        <v>59</v>
      </c>
      <c r="E33" s="4">
        <v>4393824</v>
      </c>
      <c r="F33" s="4">
        <v>381132.76</v>
      </c>
      <c r="G33" s="4">
        <v>4779956.76</v>
      </c>
      <c r="H33" s="4">
        <v>1133596.23</v>
      </c>
      <c r="I33" s="4">
        <v>1133596.23</v>
      </c>
      <c r="J33" s="4">
        <f>I33-E33</f>
        <v>-3260227.77</v>
      </c>
    </row>
    <row r="34" spans="1:10" x14ac:dyDescent="0.2">
      <c r="C34" s="8">
        <v>62</v>
      </c>
      <c r="D34" s="8" t="s">
        <v>60</v>
      </c>
      <c r="E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x14ac:dyDescent="0.2">
      <c r="C35" s="8">
        <v>69</v>
      </c>
      <c r="D35" s="8" t="s">
        <v>61</v>
      </c>
      <c r="E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2">
      <c r="C36" s="8">
        <v>70</v>
      </c>
      <c r="D36" s="8" t="s">
        <v>62</v>
      </c>
      <c r="E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x14ac:dyDescent="0.2">
      <c r="C37" s="8">
        <v>71</v>
      </c>
      <c r="D37" s="8" t="s">
        <v>63</v>
      </c>
      <c r="E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">
      <c r="C38" s="8">
        <v>72</v>
      </c>
      <c r="D38" s="8" t="s">
        <v>64</v>
      </c>
      <c r="E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2">
      <c r="C39" s="8">
        <v>73</v>
      </c>
      <c r="D39" s="8" t="s">
        <v>65</v>
      </c>
      <c r="E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2">
      <c r="C40" s="8">
        <v>80</v>
      </c>
      <c r="D40" s="8" t="s">
        <v>20</v>
      </c>
      <c r="E40" s="4">
        <v>0</v>
      </c>
      <c r="F40" s="4">
        <f>F41</f>
        <v>1443353</v>
      </c>
      <c r="G40" s="4">
        <f>G41</f>
        <v>1443353</v>
      </c>
      <c r="H40" s="4">
        <f t="shared" ref="H40:J40" si="4">H41</f>
        <v>1443353</v>
      </c>
      <c r="I40" s="4">
        <f t="shared" si="4"/>
        <v>1246513</v>
      </c>
      <c r="J40" s="4">
        <f t="shared" si="4"/>
        <v>1246513</v>
      </c>
    </row>
    <row r="41" spans="1:10" x14ac:dyDescent="0.2">
      <c r="C41" s="8">
        <v>81</v>
      </c>
      <c r="D41" s="8" t="s">
        <v>66</v>
      </c>
      <c r="E41" s="4">
        <v>0</v>
      </c>
      <c r="F41" s="4">
        <f>G41-E41</f>
        <v>1443353</v>
      </c>
      <c r="G41" s="4">
        <v>1443353</v>
      </c>
      <c r="H41" s="4">
        <v>1443353</v>
      </c>
      <c r="I41" s="4">
        <v>1246513</v>
      </c>
      <c r="J41" s="4">
        <f>I41-E41</f>
        <v>1246513</v>
      </c>
    </row>
    <row r="42" spans="1:10" x14ac:dyDescent="0.2">
      <c r="C42" s="8">
        <v>82</v>
      </c>
      <c r="D42" s="8" t="s">
        <v>67</v>
      </c>
      <c r="E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2">
      <c r="A43" s="8">
        <v>7</v>
      </c>
      <c r="B43" s="8" t="s">
        <v>68</v>
      </c>
      <c r="C43" s="8">
        <v>83</v>
      </c>
      <c r="D43" s="8" t="s">
        <v>69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2">
      <c r="C44" s="8">
        <v>90</v>
      </c>
      <c r="D44" s="8" t="s">
        <v>22</v>
      </c>
      <c r="E44" s="4">
        <f>E47</f>
        <v>78337944</v>
      </c>
      <c r="F44" s="4">
        <f t="shared" ref="F44:J44" si="5">F47</f>
        <v>20000000</v>
      </c>
      <c r="G44" s="4">
        <f t="shared" si="5"/>
        <v>98337944</v>
      </c>
      <c r="H44" s="4">
        <f t="shared" si="5"/>
        <v>28334870.359999999</v>
      </c>
      <c r="I44" s="4">
        <f t="shared" si="5"/>
        <v>19584486.089999996</v>
      </c>
      <c r="J44" s="4">
        <f t="shared" si="5"/>
        <v>-58753457.910000004</v>
      </c>
    </row>
    <row r="45" spans="1:10" x14ac:dyDescent="0.2">
      <c r="C45" s="8">
        <v>91</v>
      </c>
      <c r="D45" s="8" t="s">
        <v>70</v>
      </c>
      <c r="E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2">
      <c r="C46" s="8">
        <v>92</v>
      </c>
      <c r="D46" s="8" t="s">
        <v>71</v>
      </c>
      <c r="E46" s="4">
        <v>0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2">
      <c r="A47" s="8">
        <v>7</v>
      </c>
      <c r="B47" s="8" t="s">
        <v>72</v>
      </c>
      <c r="C47" s="8">
        <v>93</v>
      </c>
      <c r="D47" s="8" t="s">
        <v>73</v>
      </c>
      <c r="E47" s="4">
        <v>78337944</v>
      </c>
      <c r="F47" s="4">
        <f>G47-E47</f>
        <v>20000000</v>
      </c>
      <c r="G47" s="4">
        <v>98337944</v>
      </c>
      <c r="H47" s="4">
        <v>28334870.359999999</v>
      </c>
      <c r="I47" s="4">
        <v>19584486.089999996</v>
      </c>
      <c r="J47" s="4">
        <f>I47-E47</f>
        <v>-58753457.910000004</v>
      </c>
    </row>
    <row r="48" spans="1:10" x14ac:dyDescent="0.2">
      <c r="C48" s="8">
        <v>94</v>
      </c>
      <c r="D48" s="8" t="s">
        <v>74</v>
      </c>
      <c r="E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2">
      <c r="C49" s="8">
        <v>95</v>
      </c>
      <c r="D49" s="8" t="s">
        <v>75</v>
      </c>
      <c r="E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x14ac:dyDescent="0.2">
      <c r="C50" s="8">
        <v>96</v>
      </c>
      <c r="D50" s="8" t="s">
        <v>76</v>
      </c>
      <c r="E50" s="4">
        <v>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2">
      <c r="C51" s="8" t="s">
        <v>26</v>
      </c>
      <c r="D51" s="8" t="s">
        <v>77</v>
      </c>
      <c r="E51" s="4">
        <f>E54</f>
        <v>0</v>
      </c>
      <c r="F51" s="4">
        <f t="shared" ref="F51:J51" si="6">F54</f>
        <v>3243733.31</v>
      </c>
      <c r="G51" s="4">
        <f t="shared" si="6"/>
        <v>3243733.31</v>
      </c>
      <c r="H51" s="4">
        <f t="shared" si="6"/>
        <v>0</v>
      </c>
      <c r="I51" s="4">
        <f t="shared" si="6"/>
        <v>0</v>
      </c>
      <c r="J51" s="4">
        <f t="shared" si="6"/>
        <v>0</v>
      </c>
    </row>
    <row r="52" spans="1:10" x14ac:dyDescent="0.2">
      <c r="C52" s="8" t="s">
        <v>78</v>
      </c>
      <c r="D52" s="8" t="s">
        <v>79</v>
      </c>
      <c r="E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">
      <c r="C53" s="8" t="s">
        <v>80</v>
      </c>
      <c r="D53" s="8" t="s">
        <v>81</v>
      </c>
      <c r="E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2">
      <c r="A54" s="8" t="s">
        <v>82</v>
      </c>
      <c r="C54" s="8" t="s">
        <v>83</v>
      </c>
      <c r="D54" s="8" t="s">
        <v>84</v>
      </c>
      <c r="E54" s="4">
        <v>0</v>
      </c>
      <c r="F54" s="4">
        <f>G54-E54</f>
        <v>3243733.31</v>
      </c>
      <c r="G54" s="4">
        <v>3243733.31</v>
      </c>
      <c r="H54" s="4">
        <v>0</v>
      </c>
      <c r="I54" s="4">
        <v>0</v>
      </c>
      <c r="J54" s="4">
        <v>0</v>
      </c>
    </row>
    <row r="57" spans="1:10" x14ac:dyDescent="0.2">
      <c r="A57" s="33" t="s">
        <v>30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disablePrompts="1"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A5" sqref="A5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20.83203125" style="11" customWidth="1"/>
    <col min="5" max="9" width="17.83203125" style="11" customWidth="1"/>
    <col min="10" max="16384" width="12" style="8"/>
  </cols>
  <sheetData>
    <row r="1" spans="1:9" s="14" customFormat="1" ht="35.1" customHeight="1" x14ac:dyDescent="0.2">
      <c r="A1" s="50" t="s">
        <v>31</v>
      </c>
      <c r="B1" s="51"/>
      <c r="C1" s="51"/>
      <c r="D1" s="51"/>
      <c r="E1" s="51"/>
      <c r="F1" s="51"/>
      <c r="G1" s="51"/>
      <c r="H1" s="51"/>
      <c r="I1" s="52"/>
    </row>
    <row r="2" spans="1:9" s="20" customFormat="1" ht="24.95" customHeight="1" x14ac:dyDescent="0.2">
      <c r="A2" s="21" t="s">
        <v>1</v>
      </c>
      <c r="B2" s="21" t="s">
        <v>0</v>
      </c>
      <c r="C2" s="22" t="s">
        <v>5</v>
      </c>
      <c r="D2" s="22" t="s">
        <v>27</v>
      </c>
      <c r="E2" s="22" t="s">
        <v>6</v>
      </c>
      <c r="F2" s="22" t="s">
        <v>7</v>
      </c>
      <c r="G2" s="22" t="s">
        <v>9</v>
      </c>
      <c r="H2" s="22" t="s">
        <v>10</v>
      </c>
      <c r="I2" s="23" t="s">
        <v>8</v>
      </c>
    </row>
    <row r="3" spans="1:9" x14ac:dyDescent="0.2">
      <c r="A3" s="48">
        <v>90001</v>
      </c>
      <c r="B3" s="19" t="s">
        <v>4</v>
      </c>
      <c r="C3" s="5">
        <f>C7+C8+C11+C17</f>
        <v>93328659</v>
      </c>
      <c r="D3" s="5">
        <f>D7+D8+D11+D16+D17+D18</f>
        <v>25068219.069999997</v>
      </c>
      <c r="E3" s="5">
        <f>E7+E8+E11+E17+E16+E18</f>
        <v>118396878.07000001</v>
      </c>
      <c r="F3" s="5">
        <f>F7+F8+F11+F17+F16</f>
        <v>33055152.289999999</v>
      </c>
      <c r="G3" s="5">
        <f t="shared" ref="G3" si="0">G7+G8+G11+G17+G16</f>
        <v>24107928.019999996</v>
      </c>
      <c r="H3" s="5">
        <f>+G3-C3</f>
        <v>-69220730.980000004</v>
      </c>
      <c r="I3" s="15">
        <v>0</v>
      </c>
    </row>
    <row r="4" spans="1:9" x14ac:dyDescent="0.2">
      <c r="A4" s="39">
        <v>10</v>
      </c>
      <c r="B4" s="11" t="s">
        <v>11</v>
      </c>
      <c r="C4" s="4"/>
      <c r="D4" s="4"/>
      <c r="E4" s="4"/>
      <c r="F4" s="4"/>
      <c r="G4" s="4"/>
      <c r="H4" s="4"/>
      <c r="I4" s="16"/>
    </row>
    <row r="5" spans="1:9" x14ac:dyDescent="0.2">
      <c r="A5" s="39">
        <v>20</v>
      </c>
      <c r="B5" s="11" t="s">
        <v>12</v>
      </c>
      <c r="C5" s="4"/>
      <c r="D5" s="4"/>
      <c r="E5" s="4"/>
      <c r="F5" s="4"/>
      <c r="G5" s="4"/>
      <c r="H5" s="4"/>
      <c r="I5" s="16"/>
    </row>
    <row r="6" spans="1:9" x14ac:dyDescent="0.2">
      <c r="A6" s="39">
        <v>30</v>
      </c>
      <c r="B6" s="11" t="s">
        <v>13</v>
      </c>
      <c r="C6" s="4"/>
      <c r="D6" s="4"/>
      <c r="E6" s="4"/>
      <c r="F6" s="4"/>
      <c r="G6" s="4"/>
      <c r="H6" s="4"/>
      <c r="I6" s="16"/>
    </row>
    <row r="7" spans="1:9" x14ac:dyDescent="0.2">
      <c r="A7" s="39">
        <v>40</v>
      </c>
      <c r="B7" s="11" t="s">
        <v>14</v>
      </c>
      <c r="C7" s="4">
        <f>'[1]Estados+analiticos+de+ingresos '!$K$10</f>
        <v>5221292</v>
      </c>
      <c r="D7" s="4">
        <f>E7-C7</f>
        <v>0</v>
      </c>
      <c r="E7" s="4">
        <f>'[1]Estados+analiticos+de+ingresos '!$L$10</f>
        <v>5221292</v>
      </c>
      <c r="F7" s="4">
        <v>1238517.5</v>
      </c>
      <c r="G7" s="4">
        <f>F7</f>
        <v>1238517.5</v>
      </c>
      <c r="H7" s="4">
        <f>G7-C7</f>
        <v>-3982774.5</v>
      </c>
      <c r="I7" s="16"/>
    </row>
    <row r="8" spans="1:9" x14ac:dyDescent="0.2">
      <c r="A8" s="39">
        <v>50</v>
      </c>
      <c r="B8" s="11" t="s">
        <v>15</v>
      </c>
      <c r="C8" s="4">
        <f>C9+C10</f>
        <v>5370599</v>
      </c>
      <c r="D8" s="4">
        <f t="shared" ref="D8:D12" si="1">E8-C8</f>
        <v>0</v>
      </c>
      <c r="E8" s="4">
        <f>E9+E10</f>
        <v>5370599</v>
      </c>
      <c r="F8" s="4">
        <v>904815.2</v>
      </c>
      <c r="G8" s="4">
        <f t="shared" ref="G8" si="2">G9+G10</f>
        <v>904815.2</v>
      </c>
      <c r="H8" s="4">
        <f t="shared" ref="H8:H12" si="3">G8-C8</f>
        <v>-4465783.8</v>
      </c>
      <c r="I8" s="16"/>
    </row>
    <row r="9" spans="1:9" x14ac:dyDescent="0.2">
      <c r="A9" s="39">
        <v>51</v>
      </c>
      <c r="B9" s="40" t="s">
        <v>16</v>
      </c>
      <c r="C9" s="4">
        <f>'[1]Estados+analiticos+de+ingresos '!$K$17</f>
        <v>4575624</v>
      </c>
      <c r="D9" s="4">
        <f t="shared" si="1"/>
        <v>0</v>
      </c>
      <c r="E9" s="4">
        <f>'[1]Estados+analiticos+de+ingresos '!$L$17</f>
        <v>4575624</v>
      </c>
      <c r="F9" s="4">
        <v>728909.5</v>
      </c>
      <c r="G9" s="4">
        <f>F9</f>
        <v>728909.5</v>
      </c>
      <c r="H9" s="4">
        <f t="shared" si="3"/>
        <v>-3846714.5</v>
      </c>
      <c r="I9" s="16"/>
    </row>
    <row r="10" spans="1:9" x14ac:dyDescent="0.2">
      <c r="A10" s="39">
        <v>52</v>
      </c>
      <c r="B10" s="40" t="s">
        <v>17</v>
      </c>
      <c r="C10" s="4">
        <f>'[1]Estados+analiticos+de+ingresos '!$K$22</f>
        <v>794975</v>
      </c>
      <c r="D10" s="4">
        <f t="shared" si="1"/>
        <v>0</v>
      </c>
      <c r="E10" s="4">
        <f>'[1]Estados+analiticos+de+ingresos '!$L$22</f>
        <v>794975</v>
      </c>
      <c r="F10" s="4">
        <v>175905.7</v>
      </c>
      <c r="G10" s="4">
        <f>F10</f>
        <v>175905.7</v>
      </c>
      <c r="H10" s="4">
        <f t="shared" si="3"/>
        <v>-619069.30000000005</v>
      </c>
      <c r="I10" s="16"/>
    </row>
    <row r="11" spans="1:9" x14ac:dyDescent="0.2">
      <c r="A11" s="39">
        <v>60</v>
      </c>
      <c r="B11" s="11" t="s">
        <v>18</v>
      </c>
      <c r="C11" s="49">
        <f>C12</f>
        <v>4398824</v>
      </c>
      <c r="D11" s="4">
        <f t="shared" si="1"/>
        <v>381132.75999999978</v>
      </c>
      <c r="E11" s="4">
        <f>E12</f>
        <v>4779956.76</v>
      </c>
      <c r="F11" s="4">
        <f>F12</f>
        <v>1133596.23</v>
      </c>
      <c r="G11" s="4">
        <f t="shared" ref="G11" si="4">G12</f>
        <v>1133596.23</v>
      </c>
      <c r="H11" s="4">
        <f t="shared" si="3"/>
        <v>-3265227.77</v>
      </c>
      <c r="I11" s="16"/>
    </row>
    <row r="12" spans="1:9" x14ac:dyDescent="0.2">
      <c r="A12" s="39">
        <v>61</v>
      </c>
      <c r="B12" s="40" t="s">
        <v>16</v>
      </c>
      <c r="C12" s="4">
        <f>'[1]Estados+analiticos+de+ingresos '!$K$24</f>
        <v>4398824</v>
      </c>
      <c r="D12" s="4">
        <f t="shared" si="1"/>
        <v>381132.75999999978</v>
      </c>
      <c r="E12" s="4">
        <v>4779956.76</v>
      </c>
      <c r="F12" s="4">
        <f>1180183.75-46587.52</f>
        <v>1133596.23</v>
      </c>
      <c r="G12" s="4">
        <f>F12</f>
        <v>1133596.23</v>
      </c>
      <c r="H12" s="4">
        <f t="shared" si="3"/>
        <v>-3265227.77</v>
      </c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70</v>
      </c>
      <c r="B15" s="11" t="s">
        <v>19</v>
      </c>
      <c r="C15" s="4"/>
      <c r="D15" s="4"/>
      <c r="E15" s="4"/>
      <c r="F15" s="4"/>
      <c r="G15" s="4"/>
      <c r="H15" s="4"/>
      <c r="I15" s="16"/>
    </row>
    <row r="16" spans="1:9" x14ac:dyDescent="0.2">
      <c r="A16" s="39">
        <v>80</v>
      </c>
      <c r="B16" s="11" t="s">
        <v>20</v>
      </c>
      <c r="C16" s="4"/>
      <c r="D16" s="4">
        <f>E16-C16</f>
        <v>1443353</v>
      </c>
      <c r="E16" s="49">
        <f>1436660.98+6692.02</f>
        <v>1443353</v>
      </c>
      <c r="F16" s="49">
        <f>1436660.98+6692.02</f>
        <v>1443353</v>
      </c>
      <c r="G16" s="4">
        <f>1436660.98-196840+6692.02</f>
        <v>1246513</v>
      </c>
      <c r="H16" s="4">
        <f>G16-C16</f>
        <v>1246513</v>
      </c>
      <c r="I16" s="16"/>
    </row>
    <row r="17" spans="1:9" x14ac:dyDescent="0.2">
      <c r="A17" s="39">
        <v>90</v>
      </c>
      <c r="B17" s="11" t="s">
        <v>22</v>
      </c>
      <c r="C17" s="4">
        <f>'[1]Estados+analiticos+de+ingresos '!$K$38</f>
        <v>78337944</v>
      </c>
      <c r="D17" s="4">
        <f>E17-C17</f>
        <v>20000000</v>
      </c>
      <c r="E17" s="4">
        <v>98337944</v>
      </c>
      <c r="F17" s="4">
        <v>28334870.359999999</v>
      </c>
      <c r="G17" s="4">
        <f>F17-6528162.03-2222222.24</f>
        <v>19584486.089999996</v>
      </c>
      <c r="H17" s="4">
        <f t="shared" ref="H17:H18" si="5">G17-C17</f>
        <v>-58753457.910000004</v>
      </c>
      <c r="I17" s="16"/>
    </row>
    <row r="18" spans="1:9" x14ac:dyDescent="0.2">
      <c r="A18" s="42" t="s">
        <v>26</v>
      </c>
      <c r="B18" s="43" t="s">
        <v>21</v>
      </c>
      <c r="C18" s="17"/>
      <c r="D18" s="17">
        <v>3243733.31</v>
      </c>
      <c r="E18" s="17">
        <v>3243733.31</v>
      </c>
      <c r="F18" s="17">
        <v>0</v>
      </c>
      <c r="G18" s="17">
        <v>0</v>
      </c>
      <c r="H18" s="17">
        <f t="shared" si="5"/>
        <v>0</v>
      </c>
      <c r="I18" s="18"/>
    </row>
    <row r="20" spans="1:9" x14ac:dyDescent="0.2">
      <c r="A20" s="27" t="s">
        <v>30</v>
      </c>
      <c r="B20" s="28"/>
      <c r="C20" s="28"/>
      <c r="D20" s="29"/>
    </row>
    <row r="21" spans="1:9" x14ac:dyDescent="0.2">
      <c r="A21" s="30"/>
      <c r="B21" s="28"/>
      <c r="C21" s="28"/>
      <c r="D21" s="29"/>
    </row>
    <row r="22" spans="1:9" x14ac:dyDescent="0.2">
      <c r="A22" s="31"/>
      <c r="B22" s="32"/>
      <c r="C22" s="31"/>
      <c r="D22" s="31"/>
      <c r="E22" s="8"/>
      <c r="F22" s="8"/>
      <c r="G22" s="8"/>
      <c r="H22" s="8"/>
      <c r="I22" s="8"/>
    </row>
    <row r="23" spans="1:9" x14ac:dyDescent="0.2">
      <c r="A23" s="33"/>
      <c r="B23" s="31"/>
      <c r="C23" s="31"/>
      <c r="D23" s="31"/>
      <c r="E23" s="8"/>
      <c r="F23" s="4"/>
      <c r="G23" s="8"/>
      <c r="H23" s="8"/>
      <c r="I23" s="8"/>
    </row>
    <row r="24" spans="1:9" x14ac:dyDescent="0.2">
      <c r="A24" s="33"/>
      <c r="B24" s="31"/>
      <c r="C24" s="33"/>
      <c r="D24" s="37"/>
      <c r="E24" s="8"/>
      <c r="F24" s="8"/>
      <c r="G24" s="8"/>
      <c r="H24" s="8"/>
      <c r="I24" s="8"/>
    </row>
    <row r="25" spans="1:9" x14ac:dyDescent="0.2">
      <c r="A25" s="33"/>
      <c r="B25" s="34"/>
      <c r="C25" s="35"/>
      <c r="D25" s="36"/>
      <c r="E25" s="8"/>
      <c r="F25" s="8"/>
      <c r="G25" s="8"/>
      <c r="H25" s="8"/>
      <c r="I25" s="8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A4" sqref="A4"/>
    </sheetView>
  </sheetViews>
  <sheetFormatPr baseColWidth="10" defaultRowHeight="11.25" x14ac:dyDescent="0.2"/>
  <cols>
    <col min="1" max="1" width="8.83203125" style="11" customWidth="1"/>
    <col min="2" max="2" width="50.83203125" style="11" customWidth="1"/>
    <col min="3" max="3" width="17.83203125" style="11" customWidth="1"/>
    <col min="4" max="4" width="19.83203125" style="11" customWidth="1"/>
    <col min="5" max="5" width="17.83203125" style="11" customWidth="1"/>
    <col min="6" max="6" width="19.83203125" style="11" customWidth="1"/>
    <col min="7" max="9" width="17.83203125" style="11" customWidth="1"/>
    <col min="10" max="16384" width="12" style="8"/>
  </cols>
  <sheetData>
    <row r="1" spans="1:9" s="14" customFormat="1" ht="35.1" customHeight="1" x14ac:dyDescent="0.2">
      <c r="A1" s="50" t="s">
        <v>86</v>
      </c>
      <c r="B1" s="51"/>
      <c r="C1" s="51"/>
      <c r="D1" s="51"/>
      <c r="E1" s="51"/>
      <c r="F1" s="51"/>
      <c r="G1" s="51"/>
      <c r="H1" s="51"/>
      <c r="I1" s="52"/>
    </row>
    <row r="2" spans="1:9" s="20" customFormat="1" ht="24.95" customHeight="1" x14ac:dyDescent="0.2">
      <c r="A2" s="21" t="s">
        <v>1</v>
      </c>
      <c r="B2" s="24" t="s">
        <v>0</v>
      </c>
      <c r="C2" s="23" t="s">
        <v>5</v>
      </c>
      <c r="D2" s="22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3" t="s">
        <v>8</v>
      </c>
    </row>
    <row r="3" spans="1:9" x14ac:dyDescent="0.2">
      <c r="A3" s="47">
        <v>90001</v>
      </c>
      <c r="B3" s="44" t="s">
        <v>4</v>
      </c>
      <c r="C3" s="9">
        <f>C7+C8+C11+C15+C16</f>
        <v>93328659</v>
      </c>
      <c r="D3" s="9">
        <f>D7+D8+D11+D15+D16+D22</f>
        <v>25068219.069999997</v>
      </c>
      <c r="E3" s="9">
        <f>E7+E8+E11+E15+E16+E22</f>
        <v>118396878.06999999</v>
      </c>
      <c r="F3" s="9">
        <f t="shared" ref="F3:G3" si="0">F7+F8+F11+F15+F16</f>
        <v>33055152.289999999</v>
      </c>
      <c r="G3" s="9">
        <f t="shared" si="0"/>
        <v>24107928.019999996</v>
      </c>
      <c r="H3" s="5">
        <f>+G3-C3</f>
        <v>-69220730.980000004</v>
      </c>
      <c r="I3" s="10">
        <v>0</v>
      </c>
    </row>
    <row r="4" spans="1:9" x14ac:dyDescent="0.2">
      <c r="A4" s="38">
        <v>90002</v>
      </c>
      <c r="B4" s="45" t="s">
        <v>23</v>
      </c>
      <c r="C4" s="5"/>
      <c r="D4" s="5"/>
      <c r="E4" s="5"/>
      <c r="F4" s="5"/>
      <c r="G4" s="5"/>
      <c r="H4" s="5"/>
      <c r="I4" s="15"/>
    </row>
    <row r="5" spans="1:9" x14ac:dyDescent="0.2">
      <c r="A5" s="39">
        <v>10</v>
      </c>
      <c r="B5" s="46" t="s">
        <v>11</v>
      </c>
      <c r="C5" s="4"/>
      <c r="D5" s="4"/>
      <c r="E5" s="4"/>
      <c r="F5" s="4"/>
      <c r="G5" s="4"/>
      <c r="H5" s="5"/>
      <c r="I5" s="16"/>
    </row>
    <row r="6" spans="1:9" x14ac:dyDescent="0.2">
      <c r="A6" s="39">
        <v>30</v>
      </c>
      <c r="B6" s="46" t="s">
        <v>13</v>
      </c>
      <c r="C6" s="4"/>
      <c r="D6" s="4"/>
      <c r="E6" s="4"/>
      <c r="F6" s="4"/>
      <c r="G6" s="4"/>
      <c r="H6" s="5"/>
      <c r="I6" s="16"/>
    </row>
    <row r="7" spans="1:9" x14ac:dyDescent="0.2">
      <c r="A7" s="39">
        <v>40</v>
      </c>
      <c r="B7" s="46" t="s">
        <v>14</v>
      </c>
      <c r="C7" s="4">
        <f>CRI!C7</f>
        <v>5221292</v>
      </c>
      <c r="D7" s="4">
        <f>CRI!D7</f>
        <v>0</v>
      </c>
      <c r="E7" s="4">
        <f>CRI!E7</f>
        <v>5221292</v>
      </c>
      <c r="F7" s="4">
        <f>CRI!F7</f>
        <v>1238517.5</v>
      </c>
      <c r="G7" s="4">
        <f>F7</f>
        <v>1238517.5</v>
      </c>
      <c r="H7" s="4">
        <f t="shared" ref="H7:H22" si="1">+G7-C7</f>
        <v>-3982774.5</v>
      </c>
      <c r="I7" s="16"/>
    </row>
    <row r="8" spans="1:9" x14ac:dyDescent="0.2">
      <c r="A8" s="39">
        <v>50</v>
      </c>
      <c r="B8" s="46" t="s">
        <v>15</v>
      </c>
      <c r="C8" s="4">
        <f>CRI!C8</f>
        <v>5370599</v>
      </c>
      <c r="D8" s="4">
        <f>CRI!D8</f>
        <v>0</v>
      </c>
      <c r="E8" s="4">
        <f>CRI!E8</f>
        <v>5370599</v>
      </c>
      <c r="F8" s="4">
        <f>CRI!F8</f>
        <v>904815.2</v>
      </c>
      <c r="G8" s="4">
        <f t="shared" ref="G8:G12" si="2">F8</f>
        <v>904815.2</v>
      </c>
      <c r="H8" s="4">
        <f t="shared" si="1"/>
        <v>-4465783.8</v>
      </c>
      <c r="I8" s="16"/>
    </row>
    <row r="9" spans="1:9" x14ac:dyDescent="0.2">
      <c r="A9" s="39">
        <v>51</v>
      </c>
      <c r="B9" s="40" t="s">
        <v>16</v>
      </c>
      <c r="C9" s="4">
        <f>CRI!C9</f>
        <v>4575624</v>
      </c>
      <c r="D9" s="4">
        <f>CRI!D9</f>
        <v>0</v>
      </c>
      <c r="E9" s="4">
        <f>CRI!E9</f>
        <v>4575624</v>
      </c>
      <c r="F9" s="4">
        <f>CRI!F9</f>
        <v>728909.5</v>
      </c>
      <c r="G9" s="4">
        <f t="shared" si="2"/>
        <v>728909.5</v>
      </c>
      <c r="H9" s="4">
        <f t="shared" si="1"/>
        <v>-3846714.5</v>
      </c>
      <c r="I9" s="16"/>
    </row>
    <row r="10" spans="1:9" x14ac:dyDescent="0.2">
      <c r="A10" s="39">
        <v>52</v>
      </c>
      <c r="B10" s="40" t="s">
        <v>17</v>
      </c>
      <c r="C10" s="4">
        <f>CRI!C10</f>
        <v>794975</v>
      </c>
      <c r="D10" s="4">
        <f>CRI!D10</f>
        <v>0</v>
      </c>
      <c r="E10" s="4">
        <f>CRI!E10</f>
        <v>794975</v>
      </c>
      <c r="F10" s="4">
        <f>CRI!F10</f>
        <v>175905.7</v>
      </c>
      <c r="G10" s="4">
        <f t="shared" si="2"/>
        <v>175905.7</v>
      </c>
      <c r="H10" s="4">
        <f t="shared" si="1"/>
        <v>-619069.30000000005</v>
      </c>
      <c r="I10" s="16"/>
    </row>
    <row r="11" spans="1:9" x14ac:dyDescent="0.2">
      <c r="A11" s="39">
        <v>60</v>
      </c>
      <c r="B11" s="46" t="s">
        <v>18</v>
      </c>
      <c r="C11" s="4">
        <f>CRI!C11</f>
        <v>4398824</v>
      </c>
      <c r="D11" s="4">
        <f>CRI!D11</f>
        <v>381132.75999999978</v>
      </c>
      <c r="E11" s="4">
        <f>CRI!E11</f>
        <v>4779956.76</v>
      </c>
      <c r="F11" s="4">
        <f>CRI!F11</f>
        <v>1133596.23</v>
      </c>
      <c r="G11" s="4">
        <f t="shared" si="2"/>
        <v>1133596.23</v>
      </c>
      <c r="H11" s="4">
        <f t="shared" si="1"/>
        <v>-3265227.77</v>
      </c>
      <c r="I11" s="16"/>
    </row>
    <row r="12" spans="1:9" x14ac:dyDescent="0.2">
      <c r="A12" s="39">
        <v>61</v>
      </c>
      <c r="B12" s="40" t="s">
        <v>16</v>
      </c>
      <c r="C12" s="4">
        <f>CRI!C12</f>
        <v>4398824</v>
      </c>
      <c r="D12" s="4">
        <f>CRI!D12</f>
        <v>381132.75999999978</v>
      </c>
      <c r="E12" s="4">
        <f>CRI!E12</f>
        <v>4779956.76</v>
      </c>
      <c r="F12" s="4">
        <f>CRI!F12</f>
        <v>1133596.23</v>
      </c>
      <c r="G12" s="4">
        <f t="shared" si="2"/>
        <v>1133596.23</v>
      </c>
      <c r="H12" s="4">
        <f t="shared" si="1"/>
        <v>-3265227.77</v>
      </c>
      <c r="I12" s="16"/>
    </row>
    <row r="13" spans="1:9" x14ac:dyDescent="0.2">
      <c r="A13" s="39">
        <v>62</v>
      </c>
      <c r="B13" s="40" t="s">
        <v>17</v>
      </c>
      <c r="C13" s="4"/>
      <c r="D13" s="4"/>
      <c r="E13" s="4"/>
      <c r="F13" s="4"/>
      <c r="G13" s="4"/>
      <c r="H13" s="4"/>
      <c r="I13" s="16"/>
    </row>
    <row r="14" spans="1:9" ht="33.75" x14ac:dyDescent="0.2">
      <c r="A14" s="39">
        <v>69</v>
      </c>
      <c r="B14" s="41" t="s">
        <v>28</v>
      </c>
      <c r="C14" s="4"/>
      <c r="D14" s="4"/>
      <c r="E14" s="4"/>
      <c r="F14" s="4"/>
      <c r="G14" s="4"/>
      <c r="H14" s="4"/>
      <c r="I14" s="16"/>
    </row>
    <row r="15" spans="1:9" x14ac:dyDescent="0.2">
      <c r="A15" s="39">
        <v>80</v>
      </c>
      <c r="B15" s="46" t="s">
        <v>20</v>
      </c>
      <c r="C15" s="4">
        <f>CRI!C16</f>
        <v>0</v>
      </c>
      <c r="D15" s="4">
        <f>CRI!D16</f>
        <v>1443353</v>
      </c>
      <c r="E15" s="4">
        <f>CRI!E16</f>
        <v>1443353</v>
      </c>
      <c r="F15" s="4">
        <f>CRI!F16</f>
        <v>1443353</v>
      </c>
      <c r="G15" s="4">
        <f>F15-196840</f>
        <v>1246513</v>
      </c>
      <c r="H15" s="4">
        <f t="shared" si="1"/>
        <v>1246513</v>
      </c>
      <c r="I15" s="16"/>
    </row>
    <row r="16" spans="1:9" x14ac:dyDescent="0.2">
      <c r="A16" s="39">
        <v>90</v>
      </c>
      <c r="B16" s="46" t="s">
        <v>22</v>
      </c>
      <c r="C16" s="4">
        <f>CRI!C17</f>
        <v>78337944</v>
      </c>
      <c r="D16" s="4">
        <f>CRI!D17</f>
        <v>20000000</v>
      </c>
      <c r="E16" s="4">
        <f>CRI!E17</f>
        <v>98337944</v>
      </c>
      <c r="F16" s="4">
        <f>CRI!F17</f>
        <v>28334870.359999999</v>
      </c>
      <c r="G16" s="4">
        <v>19584486.089999996</v>
      </c>
      <c r="H16" s="4">
        <f t="shared" si="1"/>
        <v>-58753457.910000004</v>
      </c>
      <c r="I16" s="16"/>
    </row>
    <row r="17" spans="1:9" x14ac:dyDescent="0.2">
      <c r="A17" s="38">
        <v>90003</v>
      </c>
      <c r="B17" s="45" t="s">
        <v>24</v>
      </c>
      <c r="C17" s="5"/>
      <c r="D17" s="5"/>
      <c r="E17" s="5"/>
      <c r="F17" s="5"/>
      <c r="G17" s="5"/>
      <c r="H17" s="4"/>
      <c r="I17" s="15"/>
    </row>
    <row r="18" spans="1:9" x14ac:dyDescent="0.2">
      <c r="A18" s="39">
        <v>20</v>
      </c>
      <c r="B18" s="46" t="s">
        <v>12</v>
      </c>
      <c r="C18" s="4"/>
      <c r="D18" s="4"/>
      <c r="E18" s="4"/>
      <c r="F18" s="4"/>
      <c r="G18" s="4"/>
      <c r="H18" s="4"/>
      <c r="I18" s="16"/>
    </row>
    <row r="19" spans="1:9" x14ac:dyDescent="0.2">
      <c r="A19" s="39">
        <v>70</v>
      </c>
      <c r="B19" s="46" t="s">
        <v>19</v>
      </c>
      <c r="C19" s="4"/>
      <c r="D19" s="4"/>
      <c r="E19" s="4"/>
      <c r="F19" s="4"/>
      <c r="G19" s="4"/>
      <c r="H19" s="4"/>
      <c r="I19" s="16"/>
    </row>
    <row r="20" spans="1:9" x14ac:dyDescent="0.2">
      <c r="A20" s="39">
        <v>90</v>
      </c>
      <c r="B20" s="46" t="s">
        <v>22</v>
      </c>
      <c r="C20" s="4"/>
      <c r="D20" s="4"/>
      <c r="E20" s="4"/>
      <c r="F20" s="4"/>
      <c r="G20" s="4"/>
      <c r="H20" s="5"/>
      <c r="I20" s="16"/>
    </row>
    <row r="21" spans="1:9" x14ac:dyDescent="0.2">
      <c r="A21" s="38">
        <v>90004</v>
      </c>
      <c r="B21" s="14" t="s">
        <v>25</v>
      </c>
      <c r="C21" s="5"/>
      <c r="D21" s="5"/>
      <c r="E21" s="5"/>
      <c r="F21" s="5"/>
      <c r="G21" s="5"/>
      <c r="H21" s="5"/>
      <c r="I21" s="15"/>
    </row>
    <row r="22" spans="1:9" x14ac:dyDescent="0.2">
      <c r="A22" s="42" t="s">
        <v>26</v>
      </c>
      <c r="B22" s="43" t="s">
        <v>21</v>
      </c>
      <c r="C22" s="17"/>
      <c r="D22" s="17">
        <f>CRI!D18</f>
        <v>3243733.31</v>
      </c>
      <c r="E22" s="17">
        <f>CRI!E18</f>
        <v>3243733.31</v>
      </c>
      <c r="F22" s="17">
        <f>CRI!F18</f>
        <v>0</v>
      </c>
      <c r="G22" s="17">
        <f>CRI!G18</f>
        <v>0</v>
      </c>
      <c r="H22" s="17">
        <f t="shared" si="1"/>
        <v>0</v>
      </c>
      <c r="I22" s="18"/>
    </row>
    <row r="24" spans="1:9" x14ac:dyDescent="0.2">
      <c r="A24" s="27" t="s">
        <v>30</v>
      </c>
      <c r="B24" s="28"/>
      <c r="C24" s="28"/>
      <c r="D24" s="29"/>
    </row>
    <row r="25" spans="1:9" x14ac:dyDescent="0.2">
      <c r="A25" s="30"/>
      <c r="B25" s="28"/>
      <c r="C25" s="28"/>
      <c r="D25" s="29"/>
    </row>
    <row r="26" spans="1:9" x14ac:dyDescent="0.2">
      <c r="A26" s="31"/>
      <c r="B26" s="32"/>
      <c r="C26" s="31"/>
      <c r="D26" s="31"/>
      <c r="E26" s="8"/>
      <c r="F26" s="8"/>
      <c r="G26" s="8"/>
      <c r="H26" s="8"/>
      <c r="I26" s="8"/>
    </row>
    <row r="27" spans="1:9" x14ac:dyDescent="0.2">
      <c r="A27" s="33"/>
      <c r="B27" s="31"/>
      <c r="C27" s="31"/>
      <c r="D27" s="31"/>
      <c r="E27" s="8"/>
      <c r="F27" s="8"/>
      <c r="G27" s="8"/>
      <c r="H27" s="8"/>
      <c r="I27" s="8"/>
    </row>
    <row r="28" spans="1:9" x14ac:dyDescent="0.2">
      <c r="A28" s="33"/>
      <c r="B28" s="31"/>
      <c r="C28" s="33"/>
      <c r="D28" s="8"/>
      <c r="E28" s="8"/>
      <c r="F28" s="37"/>
      <c r="G28" s="8"/>
      <c r="H28" s="8"/>
      <c r="I28" s="8"/>
    </row>
    <row r="29" spans="1:9" x14ac:dyDescent="0.2">
      <c r="A29" s="33"/>
      <c r="B29" s="34"/>
      <c r="C29" s="35"/>
      <c r="D29" s="8"/>
      <c r="E29" s="8"/>
      <c r="F29" s="36"/>
      <c r="G29" s="8"/>
      <c r="H29" s="8"/>
      <c r="I29" s="8"/>
    </row>
    <row r="30" spans="1:9" x14ac:dyDescent="0.2">
      <c r="A30" s="8"/>
      <c r="B30" s="8"/>
      <c r="C30" s="8"/>
      <c r="D30" s="8"/>
      <c r="E30" s="8"/>
      <c r="F30" s="8"/>
      <c r="G30" s="8"/>
      <c r="H30" s="8"/>
      <c r="I30" s="8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  <ignoredError sqref="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2017-04-28T19:43:31Z</cp:lastPrinted>
  <dcterms:created xsi:type="dcterms:W3CDTF">2012-12-11T20:48:19Z</dcterms:created>
  <dcterms:modified xsi:type="dcterms:W3CDTF">2017-04-28T19:43:37Z</dcterms:modified>
</cp:coreProperties>
</file>